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35" windowWidth="9555" windowHeight="7485" activeTab="1"/>
  </bookViews>
  <sheets>
    <sheet name="Pens-Pencils" sheetId="2" r:id="rId1"/>
    <sheet name="Marathon" sheetId="1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C36" i="2" l="1"/>
  <c r="C17" i="2"/>
  <c r="B20" i="1"/>
  <c r="B16" i="1"/>
  <c r="B32" i="2"/>
  <c r="B13" i="2"/>
  <c r="B33" i="2"/>
  <c r="B36" i="2" s="1"/>
  <c r="B30" i="2"/>
  <c r="B29" i="2"/>
  <c r="B17" i="2"/>
  <c r="B14" i="2"/>
  <c r="B11" i="2"/>
  <c r="B10" i="2"/>
  <c r="G17" i="1"/>
  <c r="G18" i="1" s="1"/>
  <c r="I16" i="1"/>
  <c r="G16" i="1"/>
  <c r="D16" i="1"/>
  <c r="B17" i="1"/>
  <c r="B18" i="1" s="1"/>
  <c r="G22" i="1" l="1"/>
  <c r="I22" i="1" s="1"/>
  <c r="G20" i="1"/>
  <c r="G23" i="1"/>
  <c r="I23" i="1" s="1"/>
  <c r="G21" i="1"/>
</calcChain>
</file>

<file path=xl/sharedStrings.xml><?xml version="1.0" encoding="utf-8"?>
<sst xmlns="http://schemas.openxmlformats.org/spreadsheetml/2006/main" count="40" uniqueCount="22">
  <si>
    <t>Year</t>
  </si>
  <si>
    <t>Runners</t>
  </si>
  <si>
    <t>y =</t>
  </si>
  <si>
    <t>x +</t>
  </si>
  <si>
    <t xml:space="preserve">r = </t>
  </si>
  <si>
    <t xml:space="preserve">r^2 = </t>
  </si>
  <si>
    <t>Year (since 2000)</t>
  </si>
  <si>
    <t>Mean</t>
  </si>
  <si>
    <t>Median</t>
  </si>
  <si>
    <t>Mode</t>
  </si>
  <si>
    <t>Range</t>
  </si>
  <si>
    <t>Sample St. Dev</t>
  </si>
  <si>
    <t>1,3 (4)</t>
  </si>
  <si>
    <t>IQR</t>
  </si>
  <si>
    <t>Min</t>
  </si>
  <si>
    <t>Max</t>
  </si>
  <si>
    <t>Q1</t>
  </si>
  <si>
    <t>Q3</t>
  </si>
  <si>
    <t>CoV</t>
  </si>
  <si>
    <t>1970 (-30)</t>
  </si>
  <si>
    <t>Residual</t>
  </si>
  <si>
    <t>1, 3 (4)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</si>
</sst>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/>
    <xf numFmtId="3" fontId="2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0" fontId="1" fillId="0" borderId="1" xfId="0" applyFont="1" applyBorder="1" applyAlignment="1">
      <alignment horizontal="center" wrapText="1"/>
    </xf>
    <xf numFmtId="3" fontId="0" fillId="0" borderId="0" xfId="0" applyNumberFormat="1"/>
    <xf numFmtId="9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trendline>
            <c:trendlineType val="linear"/>
            <c:dispRSqr val="0"/>
            <c:dispEq val="0"/>
          </c:trendline>
          <c:xVal>
            <c:numRef>
              <c:f>Marathon!$F$2:$F$13</c:f>
              <c:numCache>
                <c:formatCode>General</c:formatCode>
                <c:ptCount val="12"/>
                <c:pt idx="0">
                  <c:v>2011</c:v>
                </c:pt>
                <c:pt idx="1">
                  <c:v>2010</c:v>
                </c:pt>
                <c:pt idx="2">
                  <c:v>2009</c:v>
                </c:pt>
                <c:pt idx="3">
                  <c:v>2008</c:v>
                </c:pt>
                <c:pt idx="4">
                  <c:v>2007</c:v>
                </c:pt>
                <c:pt idx="5">
                  <c:v>2006</c:v>
                </c:pt>
                <c:pt idx="6">
                  <c:v>2005</c:v>
                </c:pt>
                <c:pt idx="7">
                  <c:v>2004</c:v>
                </c:pt>
                <c:pt idx="8">
                  <c:v>2003</c:v>
                </c:pt>
                <c:pt idx="9">
                  <c:v>2002</c:v>
                </c:pt>
                <c:pt idx="10">
                  <c:v>2001</c:v>
                </c:pt>
                <c:pt idx="11">
                  <c:v>2000</c:v>
                </c:pt>
              </c:numCache>
            </c:numRef>
          </c:xVal>
          <c:yVal>
            <c:numRef>
              <c:f>Marathon!$G$2:$G$13</c:f>
              <c:numCache>
                <c:formatCode>#,##0</c:formatCode>
                <c:ptCount val="12"/>
                <c:pt idx="0">
                  <c:v>46536</c:v>
                </c:pt>
                <c:pt idx="1">
                  <c:v>44704</c:v>
                </c:pt>
                <c:pt idx="2">
                  <c:v>43250</c:v>
                </c:pt>
                <c:pt idx="3">
                  <c:v>37790</c:v>
                </c:pt>
                <c:pt idx="4">
                  <c:v>38557</c:v>
                </c:pt>
                <c:pt idx="5">
                  <c:v>37936</c:v>
                </c:pt>
                <c:pt idx="6">
                  <c:v>36872</c:v>
                </c:pt>
                <c:pt idx="7">
                  <c:v>36513</c:v>
                </c:pt>
                <c:pt idx="8">
                  <c:v>34729</c:v>
                </c:pt>
                <c:pt idx="9">
                  <c:v>31824</c:v>
                </c:pt>
                <c:pt idx="10">
                  <c:v>23648</c:v>
                </c:pt>
                <c:pt idx="11">
                  <c:v>29327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1354240"/>
        <c:axId val="91355776"/>
      </c:scatterChart>
      <c:valAx>
        <c:axId val="91354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91355776"/>
        <c:crosses val="autoZero"/>
        <c:crossBetween val="midCat"/>
      </c:valAx>
      <c:valAx>
        <c:axId val="91355776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91354240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223344</xdr:colOff>
      <xdr:row>0</xdr:row>
      <xdr:rowOff>280495</xdr:rowOff>
    </xdr:from>
    <xdr:to>
      <xdr:col>12</xdr:col>
      <xdr:colOff>394137</xdr:colOff>
      <xdr:row>11</xdr:row>
      <xdr:rowOff>78828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36"/>
  <sheetViews>
    <sheetView topLeftCell="A20" zoomScale="190" zoomScaleNormal="190" workbookViewId="0">
      <selection activeCell="D24" sqref="D24"/>
    </sheetView>
  </sheetViews>
  <sheetFormatPr defaultRowHeight="15" x14ac:dyDescent="0.25"/>
  <cols>
    <col min="1" max="1" width="14.7109375" customWidth="1"/>
  </cols>
  <sheetData>
    <row r="2" spans="1:6" x14ac:dyDescent="0.25">
      <c r="B2" s="1">
        <v>0</v>
      </c>
      <c r="C2" s="1">
        <v>5</v>
      </c>
      <c r="D2" s="1">
        <v>20</v>
      </c>
      <c r="E2" s="1">
        <v>3</v>
      </c>
      <c r="F2" s="1">
        <v>5</v>
      </c>
    </row>
    <row r="3" spans="1:6" x14ac:dyDescent="0.25">
      <c r="B3" s="1">
        <v>4</v>
      </c>
      <c r="C3" s="1">
        <v>6</v>
      </c>
      <c r="D3" s="1">
        <v>2</v>
      </c>
      <c r="E3" s="1">
        <v>3</v>
      </c>
      <c r="F3" s="1">
        <v>4</v>
      </c>
    </row>
    <row r="4" spans="1:6" x14ac:dyDescent="0.25">
      <c r="B4" s="1">
        <v>1</v>
      </c>
      <c r="C4" s="1">
        <v>2</v>
      </c>
      <c r="D4" s="1">
        <v>3</v>
      </c>
      <c r="E4" s="1">
        <v>1</v>
      </c>
      <c r="F4" s="1">
        <v>4</v>
      </c>
    </row>
    <row r="5" spans="1:6" x14ac:dyDescent="0.25">
      <c r="B5" s="1">
        <v>1</v>
      </c>
      <c r="C5" s="1">
        <v>1</v>
      </c>
      <c r="D5" s="1">
        <v>5</v>
      </c>
      <c r="E5" s="1">
        <v>3</v>
      </c>
      <c r="F5" s="1">
        <v>7</v>
      </c>
    </row>
    <row r="9" spans="1:6" x14ac:dyDescent="0.25">
      <c r="A9" s="5"/>
      <c r="B9" s="5"/>
      <c r="C9" s="5"/>
      <c r="D9" s="5"/>
      <c r="E9" s="5"/>
    </row>
    <row r="10" spans="1:6" x14ac:dyDescent="0.25">
      <c r="A10" s="5" t="s">
        <v>7</v>
      </c>
      <c r="B10" s="5">
        <f>AVERAGE(B2:F5)</f>
        <v>4</v>
      </c>
      <c r="C10" s="5"/>
      <c r="D10" s="5" t="s">
        <v>14</v>
      </c>
      <c r="E10" s="5">
        <v>0</v>
      </c>
    </row>
    <row r="11" spans="1:6" x14ac:dyDescent="0.25">
      <c r="A11" s="5" t="s">
        <v>8</v>
      </c>
      <c r="B11" s="5">
        <f>MEDIAN(B2:F5)</f>
        <v>3</v>
      </c>
      <c r="C11" s="5"/>
      <c r="D11" s="5" t="s">
        <v>16</v>
      </c>
      <c r="E11" s="5">
        <v>1.5</v>
      </c>
    </row>
    <row r="12" spans="1:6" x14ac:dyDescent="0.25">
      <c r="A12" s="5" t="s">
        <v>9</v>
      </c>
      <c r="B12" s="5" t="s">
        <v>21</v>
      </c>
      <c r="C12" s="5"/>
      <c r="D12" s="5" t="s">
        <v>8</v>
      </c>
      <c r="E12" s="5">
        <v>3</v>
      </c>
    </row>
    <row r="13" spans="1:6" x14ac:dyDescent="0.25">
      <c r="A13" s="5" t="s">
        <v>10</v>
      </c>
      <c r="B13" s="5">
        <f>MAX(B2:F5)-MIN(B2:F5)</f>
        <v>20</v>
      </c>
      <c r="C13" s="5"/>
      <c r="D13" s="5" t="s">
        <v>17</v>
      </c>
      <c r="E13" s="5">
        <v>5</v>
      </c>
    </row>
    <row r="14" spans="1:6" x14ac:dyDescent="0.25">
      <c r="A14" s="5" t="s">
        <v>11</v>
      </c>
      <c r="B14" s="5">
        <f>_xlfn.STDEV.S(B2:F5)</f>
        <v>4.205259864302775</v>
      </c>
      <c r="C14" s="5"/>
      <c r="D14" s="5" t="s">
        <v>15</v>
      </c>
      <c r="E14" s="5">
        <v>20</v>
      </c>
    </row>
    <row r="15" spans="1:6" x14ac:dyDescent="0.25">
      <c r="A15" s="5" t="s">
        <v>13</v>
      </c>
      <c r="B15" s="5">
        <v>3.5</v>
      </c>
      <c r="C15" s="5"/>
      <c r="D15" s="5"/>
      <c r="E15" s="5"/>
    </row>
    <row r="16" spans="1:6" x14ac:dyDescent="0.25">
      <c r="A16" s="5"/>
      <c r="B16" s="5"/>
      <c r="C16" s="5"/>
      <c r="D16" s="5"/>
      <c r="E16" s="5"/>
    </row>
    <row r="17" spans="1:6" x14ac:dyDescent="0.25">
      <c r="A17" s="5" t="s">
        <v>18</v>
      </c>
      <c r="B17" s="5">
        <f>B14/B10</f>
        <v>1.0513149660756937</v>
      </c>
      <c r="C17" s="9">
        <f>B17</f>
        <v>1.0513149660756937</v>
      </c>
      <c r="D17" s="5"/>
      <c r="E17" s="5"/>
    </row>
    <row r="21" spans="1:6" x14ac:dyDescent="0.25">
      <c r="B21" s="1"/>
      <c r="C21" s="1">
        <v>5</v>
      </c>
      <c r="D21" s="1"/>
      <c r="E21" s="1">
        <v>3</v>
      </c>
      <c r="F21" s="1">
        <v>5</v>
      </c>
    </row>
    <row r="22" spans="1:6" x14ac:dyDescent="0.25">
      <c r="B22" s="1">
        <v>4</v>
      </c>
      <c r="C22" s="1">
        <v>6</v>
      </c>
      <c r="D22" s="1">
        <v>2</v>
      </c>
      <c r="E22" s="1">
        <v>3</v>
      </c>
      <c r="F22" s="1">
        <v>4</v>
      </c>
    </row>
    <row r="23" spans="1:6" x14ac:dyDescent="0.25">
      <c r="B23" s="1">
        <v>1</v>
      </c>
      <c r="C23" s="1">
        <v>2</v>
      </c>
      <c r="D23" s="1">
        <v>3</v>
      </c>
      <c r="E23" s="1">
        <v>1</v>
      </c>
      <c r="F23" s="1">
        <v>4</v>
      </c>
    </row>
    <row r="24" spans="1:6" x14ac:dyDescent="0.25">
      <c r="B24" s="1">
        <v>1</v>
      </c>
      <c r="C24" s="1">
        <v>1</v>
      </c>
      <c r="D24" s="1">
        <v>5</v>
      </c>
      <c r="E24" s="1">
        <v>3</v>
      </c>
      <c r="F24" s="1">
        <v>7</v>
      </c>
    </row>
    <row r="29" spans="1:6" x14ac:dyDescent="0.25">
      <c r="A29" t="s">
        <v>7</v>
      </c>
      <c r="B29">
        <f>AVERAGE(B21:F24)</f>
        <v>3.3333333333333335</v>
      </c>
      <c r="D29" t="s">
        <v>14</v>
      </c>
      <c r="E29">
        <v>1</v>
      </c>
    </row>
    <row r="30" spans="1:6" x14ac:dyDescent="0.25">
      <c r="A30" t="s">
        <v>8</v>
      </c>
      <c r="B30">
        <f>MEDIAN(B21:F24)</f>
        <v>3</v>
      </c>
      <c r="D30" t="s">
        <v>16</v>
      </c>
      <c r="E30">
        <v>2</v>
      </c>
    </row>
    <row r="31" spans="1:6" x14ac:dyDescent="0.25">
      <c r="A31" t="s">
        <v>9</v>
      </c>
      <c r="B31" t="s">
        <v>12</v>
      </c>
      <c r="D31" t="s">
        <v>8</v>
      </c>
      <c r="E31">
        <v>3</v>
      </c>
    </row>
    <row r="32" spans="1:6" x14ac:dyDescent="0.25">
      <c r="A32" t="s">
        <v>10</v>
      </c>
      <c r="B32">
        <f>MAX(B21:F24)-MIN(B21:F24)</f>
        <v>6</v>
      </c>
      <c r="D32" t="s">
        <v>17</v>
      </c>
      <c r="E32">
        <v>5</v>
      </c>
    </row>
    <row r="33" spans="1:5" x14ac:dyDescent="0.25">
      <c r="A33" t="s">
        <v>11</v>
      </c>
      <c r="B33">
        <f>_xlfn.STDEV.S(B21:F24)</f>
        <v>1.8149704259460602</v>
      </c>
      <c r="D33" t="s">
        <v>15</v>
      </c>
      <c r="E33">
        <v>7</v>
      </c>
    </row>
    <row r="34" spans="1:5" x14ac:dyDescent="0.25">
      <c r="A34" t="s">
        <v>13</v>
      </c>
      <c r="B34">
        <v>3</v>
      </c>
    </row>
    <row r="36" spans="1:5" x14ac:dyDescent="0.25">
      <c r="A36" t="s">
        <v>18</v>
      </c>
      <c r="B36">
        <f>B33/B29</f>
        <v>0.54449112778381803</v>
      </c>
      <c r="C36" s="9">
        <f>B36</f>
        <v>0.54449112778381803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"/>
  <sheetViews>
    <sheetView tabSelected="1" zoomScale="145" zoomScaleNormal="145" workbookViewId="0">
      <selection activeCell="E5" sqref="E5"/>
    </sheetView>
  </sheetViews>
  <sheetFormatPr defaultRowHeight="15" x14ac:dyDescent="0.25"/>
  <cols>
    <col min="4" max="4" width="9.85546875" bestFit="1" customWidth="1"/>
    <col min="9" max="9" width="11.5703125" customWidth="1"/>
  </cols>
  <sheetData>
    <row r="1" spans="1:9" s="3" customFormat="1" ht="45" x14ac:dyDescent="0.25">
      <c r="A1" s="7" t="s">
        <v>6</v>
      </c>
      <c r="B1" s="2" t="s">
        <v>1</v>
      </c>
      <c r="F1" s="2" t="s">
        <v>0</v>
      </c>
      <c r="G1" s="2" t="s">
        <v>1</v>
      </c>
    </row>
    <row r="2" spans="1:9" x14ac:dyDescent="0.25">
      <c r="A2" s="1">
        <v>11</v>
      </c>
      <c r="B2" s="4">
        <v>46536</v>
      </c>
      <c r="F2" s="1">
        <v>2011</v>
      </c>
      <c r="G2" s="4">
        <v>46536</v>
      </c>
    </row>
    <row r="3" spans="1:9" x14ac:dyDescent="0.25">
      <c r="A3" s="1">
        <v>10</v>
      </c>
      <c r="B3" s="4">
        <v>44704</v>
      </c>
      <c r="F3" s="1">
        <v>2010</v>
      </c>
      <c r="G3" s="4">
        <v>44704</v>
      </c>
    </row>
    <row r="4" spans="1:9" x14ac:dyDescent="0.25">
      <c r="A4" s="1">
        <v>9</v>
      </c>
      <c r="B4" s="4">
        <v>43250</v>
      </c>
      <c r="F4" s="1">
        <v>2009</v>
      </c>
      <c r="G4" s="4">
        <v>43250</v>
      </c>
    </row>
    <row r="5" spans="1:9" x14ac:dyDescent="0.25">
      <c r="A5" s="1">
        <v>8</v>
      </c>
      <c r="B5" s="4">
        <v>37790</v>
      </c>
      <c r="F5" s="1">
        <v>2008</v>
      </c>
      <c r="G5" s="4">
        <v>37790</v>
      </c>
    </row>
    <row r="6" spans="1:9" x14ac:dyDescent="0.25">
      <c r="A6" s="1">
        <v>7</v>
      </c>
      <c r="B6" s="4">
        <v>38557</v>
      </c>
      <c r="F6" s="1">
        <v>2007</v>
      </c>
      <c r="G6" s="4">
        <v>38557</v>
      </c>
    </row>
    <row r="7" spans="1:9" x14ac:dyDescent="0.25">
      <c r="A7" s="1">
        <v>6</v>
      </c>
      <c r="B7" s="4">
        <v>37936</v>
      </c>
      <c r="F7" s="1">
        <v>2006</v>
      </c>
      <c r="G7" s="4">
        <v>37936</v>
      </c>
    </row>
    <row r="8" spans="1:9" x14ac:dyDescent="0.25">
      <c r="A8" s="1">
        <v>5</v>
      </c>
      <c r="B8" s="4">
        <v>36872</v>
      </c>
      <c r="F8" s="1">
        <v>2005</v>
      </c>
      <c r="G8" s="4">
        <v>36872</v>
      </c>
    </row>
    <row r="9" spans="1:9" x14ac:dyDescent="0.25">
      <c r="A9" s="1">
        <v>4</v>
      </c>
      <c r="B9" s="4">
        <v>36513</v>
      </c>
      <c r="F9" s="1">
        <v>2004</v>
      </c>
      <c r="G9" s="4">
        <v>36513</v>
      </c>
    </row>
    <row r="10" spans="1:9" x14ac:dyDescent="0.25">
      <c r="A10" s="1">
        <v>3</v>
      </c>
      <c r="B10" s="4">
        <v>34729</v>
      </c>
      <c r="F10" s="1">
        <v>2003</v>
      </c>
      <c r="G10" s="4">
        <v>34729</v>
      </c>
    </row>
    <row r="11" spans="1:9" x14ac:dyDescent="0.25">
      <c r="A11" s="1">
        <v>2</v>
      </c>
      <c r="B11" s="4">
        <v>31824</v>
      </c>
      <c r="F11" s="1">
        <v>2002</v>
      </c>
      <c r="G11" s="4">
        <v>31824</v>
      </c>
    </row>
    <row r="12" spans="1:9" x14ac:dyDescent="0.25">
      <c r="A12" s="1">
        <v>1</v>
      </c>
      <c r="B12" s="4">
        <v>23648</v>
      </c>
      <c r="F12" s="1">
        <v>2001</v>
      </c>
      <c r="G12" s="4">
        <v>23648</v>
      </c>
    </row>
    <row r="13" spans="1:9" x14ac:dyDescent="0.25">
      <c r="A13" s="1">
        <v>0</v>
      </c>
      <c r="B13" s="4">
        <v>29327</v>
      </c>
      <c r="F13" s="1">
        <v>2000</v>
      </c>
      <c r="G13" s="4">
        <v>29327</v>
      </c>
    </row>
    <row r="16" spans="1:9" x14ac:dyDescent="0.25">
      <c r="A16" s="5" t="s">
        <v>2</v>
      </c>
      <c r="B16" s="6">
        <f>LINEST(B2:B13,A2:A13)</f>
        <v>1682.8181818181815</v>
      </c>
      <c r="C16" s="5" t="s">
        <v>3</v>
      </c>
      <c r="D16" s="6">
        <f>INTERCEPT(B2:B13,A2:A13)</f>
        <v>27551.666666666664</v>
      </c>
      <c r="F16" s="5" t="s">
        <v>2</v>
      </c>
      <c r="G16" s="6">
        <f>LINEST(G2:G13,F2:F13)</f>
        <v>1682.8181818181815</v>
      </c>
      <c r="H16" s="5" t="s">
        <v>3</v>
      </c>
      <c r="I16" s="6">
        <f>INTERCEPT(G2:G13,F2:F13)</f>
        <v>-3338084.6969696963</v>
      </c>
    </row>
    <row r="17" spans="1:9" s="5" customFormat="1" x14ac:dyDescent="0.25">
      <c r="A17" s="5" t="s">
        <v>4</v>
      </c>
      <c r="B17" s="5">
        <f>CORREL(A2:A13,B2:B13)</f>
        <v>0.93605082809481022</v>
      </c>
      <c r="F17" s="5" t="s">
        <v>4</v>
      </c>
      <c r="G17" s="5">
        <f>CORREL(F2:F13,G2:G13)</f>
        <v>0.93605082809481022</v>
      </c>
    </row>
    <row r="18" spans="1:9" s="5" customFormat="1" x14ac:dyDescent="0.25">
      <c r="A18" s="5" t="s">
        <v>5</v>
      </c>
      <c r="B18" s="5">
        <f>B17^2</f>
        <v>0.8761911527769799</v>
      </c>
      <c r="F18" s="5" t="s">
        <v>5</v>
      </c>
      <c r="G18" s="5">
        <f>G17^2</f>
        <v>0.8761911527769799</v>
      </c>
    </row>
    <row r="20" spans="1:9" x14ac:dyDescent="0.25">
      <c r="A20" s="5" t="s">
        <v>19</v>
      </c>
      <c r="B20">
        <f>-30*B16+D16</f>
        <v>-22932.878787878784</v>
      </c>
      <c r="F20">
        <v>1970</v>
      </c>
      <c r="G20">
        <f>G16*1970+I16</f>
        <v>-22932.878787878901</v>
      </c>
    </row>
    <row r="21" spans="1:9" x14ac:dyDescent="0.25">
      <c r="F21">
        <v>2012</v>
      </c>
      <c r="G21">
        <f>G16*2012+I16</f>
        <v>47745.484848484863</v>
      </c>
      <c r="I21" t="s">
        <v>20</v>
      </c>
    </row>
    <row r="22" spans="1:9" x14ac:dyDescent="0.25">
      <c r="F22">
        <v>2001</v>
      </c>
      <c r="G22">
        <f>G16*2001+I16</f>
        <v>29234.484848484863</v>
      </c>
      <c r="I22" s="8">
        <f>G22-G12</f>
        <v>5586.4848484848626</v>
      </c>
    </row>
    <row r="23" spans="1:9" x14ac:dyDescent="0.25">
      <c r="F23">
        <v>2009</v>
      </c>
      <c r="G23">
        <f>G16*2009+I16</f>
        <v>42697.030303030275</v>
      </c>
      <c r="I23" s="8">
        <f>G4-G23</f>
        <v>552.96969696972519</v>
      </c>
    </row>
  </sheetData>
  <pageMargins left="0.7" right="0.7" top="0.75" bottom="0.75" header="0.3" footer="0.3"/>
  <pageSetup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Pens-Pencils</vt:lpstr>
      <vt:lpstr>Marathon</vt:lpstr>
      <vt:lpstr>Sheet3</vt:lpstr>
    </vt:vector>
  </TitlesOfParts>
  <Company>MPS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Cohen, Matthew</dc:creator>
  <cp:lastModifiedBy>Cohen, Matthew</cp:lastModifiedBy>
  <dcterms:created xsi:type="dcterms:W3CDTF">2012-11-02T11:51:52Z</dcterms:created>
  <dcterms:modified xsi:type="dcterms:W3CDTF">2012-11-02T18:10:59Z</dcterms:modified>
</cp:coreProperties>
</file>